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s-server4\информация\Аналитические и информационные материалы\Аналитические записки\2023\АНАЛИТИКА К ЗАКОНОПРОЕКТАМ\9 сессия\Аналит записка\"/>
    </mc:Choice>
  </mc:AlternateContent>
  <bookViews>
    <workbookView xWindow="0" yWindow="0" windowWidth="28800" windowHeight="10635"/>
  </bookViews>
  <sheets>
    <sheet name="Лист1" sheetId="1" r:id="rId1"/>
  </sheets>
  <externalReferences>
    <externalReference r:id="rId2"/>
  </externalReferences>
  <definedNames>
    <definedName name="_xlnm.Print_Area" localSheetId="0">Лист1!$A$1:$M$40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M40" i="1" s="1"/>
  <c r="F40" i="1"/>
  <c r="K39" i="1"/>
  <c r="F39" i="1"/>
  <c r="K38" i="1"/>
  <c r="J38" i="1"/>
  <c r="F38" i="1"/>
  <c r="M37" i="1"/>
  <c r="K37" i="1"/>
  <c r="J37" i="1"/>
  <c r="F37" i="1"/>
  <c r="M36" i="1"/>
  <c r="K36" i="1"/>
  <c r="J36" i="1"/>
  <c r="F36" i="1"/>
  <c r="M35" i="1"/>
  <c r="K35" i="1"/>
  <c r="J35" i="1"/>
  <c r="I35" i="1"/>
  <c r="F35" i="1"/>
  <c r="K34" i="1"/>
  <c r="J34" i="1"/>
  <c r="I34" i="1"/>
  <c r="F34" i="1"/>
  <c r="K33" i="1"/>
  <c r="M33" i="1" s="1"/>
  <c r="I33" i="1"/>
  <c r="F33" i="1"/>
  <c r="M32" i="1"/>
  <c r="K32" i="1"/>
  <c r="J32" i="1"/>
  <c r="I32" i="1"/>
  <c r="F32" i="1"/>
  <c r="K31" i="1"/>
  <c r="M31" i="1" s="1"/>
  <c r="I31" i="1"/>
  <c r="F31" i="1"/>
  <c r="M30" i="1"/>
  <c r="K30" i="1"/>
  <c r="J30" i="1"/>
  <c r="I30" i="1"/>
  <c r="F30" i="1"/>
  <c r="K29" i="1"/>
  <c r="M29" i="1" s="1"/>
  <c r="I29" i="1"/>
  <c r="F29" i="1"/>
  <c r="M28" i="1"/>
  <c r="K28" i="1"/>
  <c r="J28" i="1"/>
  <c r="I28" i="1"/>
  <c r="F28" i="1"/>
  <c r="K27" i="1"/>
  <c r="M27" i="1" s="1"/>
  <c r="I27" i="1"/>
  <c r="F27" i="1"/>
  <c r="M25" i="1"/>
  <c r="K25" i="1"/>
  <c r="J25" i="1"/>
  <c r="H25" i="1"/>
  <c r="F25" i="1"/>
  <c r="K24" i="1"/>
  <c r="M24" i="1" s="1"/>
  <c r="H24" i="1"/>
  <c r="F24" i="1"/>
  <c r="M23" i="1"/>
  <c r="K23" i="1"/>
  <c r="J23" i="1"/>
  <c r="H23" i="1"/>
  <c r="F23" i="1"/>
  <c r="K22" i="1"/>
  <c r="M22" i="1" s="1"/>
  <c r="I22" i="1"/>
  <c r="H22" i="1"/>
  <c r="F22" i="1"/>
  <c r="K21" i="1"/>
  <c r="M21" i="1" s="1"/>
  <c r="I21" i="1"/>
  <c r="H21" i="1"/>
  <c r="F21" i="1"/>
  <c r="K20" i="1"/>
  <c r="M20" i="1" s="1"/>
  <c r="H20" i="1"/>
  <c r="F20" i="1"/>
  <c r="M19" i="1"/>
  <c r="K19" i="1"/>
  <c r="J19" i="1"/>
  <c r="I19" i="1"/>
  <c r="H19" i="1"/>
  <c r="F19" i="1"/>
  <c r="M18" i="1"/>
  <c r="K18" i="1"/>
  <c r="J18" i="1"/>
  <c r="H18" i="1"/>
  <c r="F18" i="1"/>
  <c r="K17" i="1"/>
  <c r="M17" i="1" s="1"/>
  <c r="H17" i="1"/>
  <c r="F17" i="1"/>
  <c r="M16" i="1"/>
  <c r="K16" i="1"/>
  <c r="J16" i="1"/>
  <c r="H16" i="1"/>
  <c r="F16" i="1"/>
  <c r="K15" i="1"/>
  <c r="M15" i="1" s="1"/>
  <c r="H15" i="1"/>
  <c r="F15" i="1"/>
  <c r="M14" i="1"/>
  <c r="K14" i="1"/>
  <c r="J14" i="1"/>
  <c r="H14" i="1"/>
  <c r="F14" i="1"/>
  <c r="K13" i="1"/>
  <c r="M13" i="1" s="1"/>
  <c r="H13" i="1"/>
  <c r="F13" i="1"/>
  <c r="M12" i="1"/>
  <c r="K12" i="1"/>
  <c r="J12" i="1"/>
  <c r="H12" i="1"/>
  <c r="F12" i="1"/>
  <c r="K11" i="1"/>
  <c r="M11" i="1" s="1"/>
  <c r="H11" i="1"/>
  <c r="F11" i="1"/>
  <c r="M10" i="1"/>
  <c r="K10" i="1"/>
  <c r="J10" i="1"/>
  <c r="H10" i="1"/>
  <c r="F10" i="1"/>
  <c r="K9" i="1"/>
  <c r="M9" i="1" s="1"/>
  <c r="H9" i="1"/>
  <c r="F9" i="1"/>
  <c r="M8" i="1"/>
  <c r="K8" i="1"/>
  <c r="J8" i="1"/>
  <c r="H8" i="1"/>
  <c r="F8" i="1"/>
  <c r="K7" i="1"/>
  <c r="M7" i="1" s="1"/>
  <c r="H7" i="1"/>
  <c r="F7" i="1"/>
  <c r="J7" i="1" l="1"/>
  <c r="J9" i="1"/>
  <c r="J11" i="1"/>
  <c r="J13" i="1"/>
  <c r="J15" i="1"/>
  <c r="J17" i="1"/>
  <c r="J20" i="1"/>
  <c r="J21" i="1"/>
  <c r="J22" i="1"/>
  <c r="J24" i="1"/>
  <c r="J27" i="1"/>
  <c r="J29" i="1"/>
  <c r="J31" i="1"/>
  <c r="J33" i="1"/>
  <c r="J40" i="1"/>
</calcChain>
</file>

<file path=xl/sharedStrings.xml><?xml version="1.0" encoding="utf-8"?>
<sst xmlns="http://schemas.openxmlformats.org/spreadsheetml/2006/main" count="68" uniqueCount="67">
  <si>
    <t>Приложение № 4
к Аналитической записке</t>
  </si>
  <si>
    <t>АНАЛИЗ ИЗМЕНЕНИЙ</t>
  </si>
  <si>
    <t xml:space="preserve"> дорожного фонда Удмуртской Республики  на 2023 год </t>
  </si>
  <si>
    <t>тыс. руб.</t>
  </si>
  <si>
    <t>N п/п</t>
  </si>
  <si>
    <t>Наименование</t>
  </si>
  <si>
    <t>Первоначальная редакция закона о бюджете УР от 26.12.2022 г. 
№ 83-РЗ</t>
  </si>
  <si>
    <t>Изменения, внесенные Законом УР от 13.04.2023 № 32-РЗ</t>
  </si>
  <si>
    <t>Бюджет УР с изменениями
 (в ред. Закона УР от 13.04.2023 
№ 32-РЗ)</t>
  </si>
  <si>
    <t>Изменения, внесенные Законом УР от 31.05.2023 № 48-РЗ</t>
  </si>
  <si>
    <t>Бюджет УР с изменениями
 (в ред. Закона УР от 31.05.2023
 № 48-РЗ)</t>
  </si>
  <si>
    <t>Бюджет УР с изменениями
 (в ред. Закона УР от 06.07.2023 
№ 59-РЗ)</t>
  </si>
  <si>
    <t>Бюджет УР с учетом изменений по законопроекту</t>
  </si>
  <si>
    <t>Темп роста к первоначальной редакции закона о бюджете УР, %</t>
  </si>
  <si>
    <t>Государственная программа Удмуртской Республики "Развитие транспортной системы Удмуртской Республики"</t>
  </si>
  <si>
    <t>1.1</t>
  </si>
  <si>
    <t>Подпрограмма "Развитие дорожного хозяйства"</t>
  </si>
  <si>
    <t>1.1.1</t>
  </si>
  <si>
    <t>Мероприятия по развитию автомобильных дорог в Удмуртской Республике, из них:</t>
  </si>
  <si>
    <t>1.1.1.1</t>
  </si>
  <si>
    <t>Субсидии и иные межбюджетные трансферты из бюджета Удмуртской Республики местным бюджетам на строительство, реконструкцию, капитальный ремонт, ремонт и содержание автомобильных дорог местного значения и искусственных сооружений на них</t>
  </si>
  <si>
    <t>1.1.1.2</t>
  </si>
  <si>
    <t>Субсидии из бюджета Удмуртской Республики на возмещение затрат юридическим лицам, заключившим концессионное соглашение с Удмуртской Республикой, предусматривающее строительство и эксплуатацию на платной основе мостовых переходов</t>
  </si>
  <si>
    <t>1.1.2</t>
  </si>
  <si>
    <t>Содержание автомобильных дорог регионального или межмуниципального значения</t>
  </si>
  <si>
    <t>1.1.3</t>
  </si>
  <si>
    <t>Содержание автомобильных дорог местного значения и сооружений на них, по которым проходят маршруты школьных автобусов</t>
  </si>
  <si>
    <t>1.1.4</t>
  </si>
  <si>
    <t>Содержание учреждений, осуществляющих управление автомобильными дорогами</t>
  </si>
  <si>
    <t>1.1.5</t>
  </si>
  <si>
    <t>Уплата земельного налога и налога на имущество</t>
  </si>
  <si>
    <t>1.2</t>
  </si>
  <si>
    <t>Подпрограмма "Повышение безопасности дорожного движения"</t>
  </si>
  <si>
    <t>2</t>
  </si>
  <si>
    <t>Обслуживание долговых обязательств, связанных с использованием бюджетных кредитов, полученных из федерального бюджета</t>
  </si>
  <si>
    <t>3</t>
  </si>
  <si>
    <t>Государственная программа Удмуртской Республики "Развитие сельского хозяйства и регулирования рынков сельскохозяйственной продукции, сырья и продовольствия"</t>
  </si>
  <si>
    <t>3.1</t>
  </si>
  <si>
    <t>Подпрограмма "Комплексное развитие сельских территорий"</t>
  </si>
  <si>
    <t>3.1.1</t>
  </si>
  <si>
    <t>Развитие транспортной инфраструктуры на сельских территориях</t>
  </si>
  <si>
    <t>4</t>
  </si>
  <si>
    <t>Государственная программа Удмуртской Республики "Развитие инвестиционной деятельности в Удмуртской Республике"</t>
  </si>
  <si>
    <t>4.1</t>
  </si>
  <si>
    <t>Подпрограмма "Формирование благоприятной деловой среды для реализации инвестиционных проектов в Удмуртской Республике"</t>
  </si>
  <si>
    <t>4.1.1</t>
  </si>
  <si>
    <t>Оказание государственной поддержки моногородам Удмуртской Республики</t>
  </si>
  <si>
    <t>5</t>
  </si>
  <si>
    <t>Расходы на исполнение судебных актов, актов иных уполномоченных государственных органов</t>
  </si>
  <si>
    <t>ИТОГО</t>
  </si>
  <si>
    <t>&lt;*&gt; Справочно:</t>
  </si>
  <si>
    <t>- доходы от уплаты акцизов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подлежащие зачислению в бюджет субъекта Российской Федерации</t>
  </si>
  <si>
    <t>- транспортный налог</t>
  </si>
  <si>
    <t>- денежные взыскания (штрафы) за нарушение законодательства Российской Федерации о безопасности дорожного движения</t>
  </si>
  <si>
    <t>- 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(реконструкции), капитального ремонта и эксплуатации объектов дорожного сервиса, прокладки, переноса, переустройства и эксплуатации инженерных коммуникаций, установки и эксплуатации рекламных конструкций</t>
  </si>
  <si>
    <t>- доходы от эксплуатации и использования имущества автомобильных дорог, находящихся в собственности субъектов Российской Федерации</t>
  </si>
  <si>
    <t>-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 субъектов Российской Федерации, либо в связи с уклонением от заключения таких контрактов или иных договоров</t>
  </si>
  <si>
    <t>- платежи, уплачиваемые в целях возмещения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</t>
  </si>
  <si>
    <t>- иные доходы</t>
  </si>
  <si>
    <t>в 62 раза</t>
  </si>
  <si>
    <t>- 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</si>
  <si>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- межбюджетные трансферты, передаваемые бюджетам субъектов Российской Федерации на развитие инфраструктуры дорожного хозяйства</t>
  </si>
  <si>
    <t>- межбюджетные трансферты, передаваемые бюджетам субъектов Российской Федерации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</si>
  <si>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– межбюджетные трансферты,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</si>
  <si>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>– прочие безвозмездные поступления от государственных (муниципальных) организаций в бюджеты субъектов Российской Федерации</t>
  </si>
  <si>
    <t>Итого</t>
  </si>
  <si>
    <t>Предлагаемые изменения
(законопроект от 19.09.2023 
№ 6503-7зп)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</si>
</sst>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000_р_._-;\-* #,##0.00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2" applyFont="1" applyBorder="1" applyAlignment="1">
      <alignment vertical="center" wrapText="1"/>
    </xf>
    <xf numFmtId="165" fontId="16" fillId="0" borderId="1" xfId="1" applyNumberFormat="1" applyFont="1" applyBorder="1" applyAlignment="1">
      <alignment vertical="center"/>
    </xf>
    <xf numFmtId="4" fontId="5" fillId="0" borderId="2" xfId="0" applyNumberFormat="1" applyFont="1" applyBorder="1" applyAlignment="1">
      <alignment horizontal="right" vertical="center" wrapText="1"/>
    </xf>
    <xf numFmtId="166" fontId="16" fillId="0" borderId="1" xfId="0" applyNumberFormat="1" applyFont="1" applyBorder="1" applyAlignment="1">
      <alignment vertical="center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2" applyFont="1" applyBorder="1" applyAlignment="1">
      <alignment vertical="center" wrapText="1"/>
    </xf>
    <xf numFmtId="165" fontId="5" fillId="0" borderId="1" xfId="1" applyNumberFormat="1" applyFont="1" applyBorder="1" applyAlignment="1">
      <alignment vertical="center"/>
    </xf>
    <xf numFmtId="166" fontId="5" fillId="0" borderId="1" xfId="0" applyNumberFormat="1" applyFont="1" applyBorder="1" applyAlignment="1">
      <alignment vertical="center"/>
    </xf>
    <xf numFmtId="0" fontId="0" fillId="0" borderId="0" xfId="0" applyFont="1"/>
    <xf numFmtId="0" fontId="17" fillId="0" borderId="1" xfId="0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4" fontId="16" fillId="0" borderId="2" xfId="0" applyNumberFormat="1" applyFont="1" applyBorder="1" applyAlignment="1">
      <alignment horizontal="righ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165" fontId="5" fillId="0" borderId="1" xfId="1" applyNumberFormat="1" applyFont="1" applyBorder="1" applyAlignment="1">
      <alignment horizontal="center" vertical="center"/>
    </xf>
    <xf numFmtId="4" fontId="18" fillId="0" borderId="0" xfId="0" applyNumberFormat="1" applyFont="1" applyAlignment="1">
      <alignment horizontal="right" vertical="center" wrapText="1"/>
    </xf>
    <xf numFmtId="166" fontId="5" fillId="0" borderId="1" xfId="0" applyNumberFormat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16" fillId="0" borderId="1" xfId="0" applyFont="1" applyBorder="1" applyAlignment="1">
      <alignment vertical="center" wrapText="1"/>
    </xf>
    <xf numFmtId="165" fontId="16" fillId="0" borderId="1" xfId="1" applyNumberFormat="1" applyFont="1" applyBorder="1"/>
    <xf numFmtId="4" fontId="19" fillId="0" borderId="0" xfId="0" applyNumberFormat="1" applyFont="1" applyAlignment="1">
      <alignment horizontal="right" vertical="center" wrapText="1"/>
    </xf>
    <xf numFmtId="0" fontId="0" fillId="2" borderId="0" xfId="0" applyFill="1"/>
    <xf numFmtId="167" fontId="0" fillId="0" borderId="0" xfId="0" applyNumberFormat="1"/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4%2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 t="str">
            <v>Государственная программа Удмуртской Республики «Развитие транспортной системы Удмуртской Республики»</v>
          </cell>
          <cell r="C5">
            <v>10445472092.9</v>
          </cell>
        </row>
        <row r="6">
          <cell r="B6" t="str">
            <v>Подпрограмма «Развитие дорожного хозяйства»</v>
          </cell>
          <cell r="C6">
            <v>9857190320.5</v>
          </cell>
        </row>
        <row r="7">
          <cell r="B7" t="str">
            <v>Мероприятия по развитию автомобильных дорог в Удмуртской Республике, из них:</v>
          </cell>
          <cell r="C7">
            <v>6777670106</v>
          </cell>
        </row>
        <row r="8">
          <cell r="B8" t="str">
            <v>Субсидии и иные межбюджетные трансферты из бюджета Удмуртской Республики местным бюджетам на строительство, реконструкцию, капитальный ремонт, ремонт и содержание автомобильных дорог местного значения и искусственных сооружений на них</v>
          </cell>
          <cell r="C8">
            <v>2502820523</v>
          </cell>
        </row>
        <row r="9">
          <cell r="B9" t="str">
            <v>Субсидии из бюджета Удмуртской Республики  на возмещение затрат юридическим лицам, заключившим  концессионное соглашение с Удмуртской Республикой, предусматривающее строительство и эксплуатацию на платной основе  мостовых переходов</v>
          </cell>
          <cell r="C9">
            <v>450000000</v>
          </cell>
        </row>
        <row r="10">
          <cell r="B10" t="str">
            <v>Содержание автомобильных дорог регионального или межмуниципального значения</v>
          </cell>
          <cell r="C10">
            <v>2622586152.5</v>
          </cell>
        </row>
        <row r="11">
          <cell r="B11" t="str">
            <v>Содержание автомобильных дорог местного значения и сооружений на них, по которым проходят маршруты школьных автобусов</v>
          </cell>
          <cell r="C11">
            <v>193288328.40000001</v>
          </cell>
        </row>
        <row r="12">
          <cell r="B12" t="str">
            <v>Содержание учреждений, осуществляющих управление автомобильными дорогами</v>
          </cell>
          <cell r="C12">
            <v>118647310.59999999</v>
          </cell>
        </row>
        <row r="13">
          <cell r="B13" t="str">
            <v>Уплата земельного налога и налога на имущество</v>
          </cell>
          <cell r="C13">
            <v>144998423</v>
          </cell>
        </row>
        <row r="14">
          <cell r="B14" t="str">
            <v>Подпрограмма «Повышение безопасности дорожного движения»</v>
          </cell>
          <cell r="C14">
            <v>588281772.39999998</v>
          </cell>
        </row>
        <row r="15">
          <cell r="B15" t="str">
            <v>Обслуживание долговых обязательств, связанных с использованием бюджетных кредитов, полученных из федерального бюджета</v>
          </cell>
          <cell r="C15">
            <v>632300</v>
          </cell>
        </row>
        <row r="16">
          <cell r="B16" t="str">
            <v>Государственная программа Удмуртской Республики «Развитие сельского хозяйства и регулирования рынков сельскохозяйственной продукции, сырья и продовольствия»</v>
          </cell>
          <cell r="C16">
            <v>38385787.100000001</v>
          </cell>
        </row>
        <row r="17">
          <cell r="B17" t="str">
            <v>Подпрограмма «Комплексное развитие сельских территорий»</v>
          </cell>
          <cell r="C17">
            <v>38385787.100000001</v>
          </cell>
        </row>
        <row r="18">
          <cell r="B18" t="str">
            <v>Развитие транспортной инфраструктуры на сельских территориях</v>
          </cell>
          <cell r="C18">
            <v>38385787.100000001</v>
          </cell>
        </row>
        <row r="19">
          <cell r="B19" t="str">
            <v>Государственная программа Удмуртской Республики «Развитие инвестиционной деятельности в Удмуртской Республике»</v>
          </cell>
          <cell r="C19">
            <v>105059376.69</v>
          </cell>
        </row>
        <row r="20">
          <cell r="B20" t="str">
            <v>Подпрограмма «Формирование благоприятной деловой среды для реализации инвестиционных проектов в Удмуртской Республике»</v>
          </cell>
          <cell r="C20">
            <v>105059376.69</v>
          </cell>
        </row>
        <row r="21">
          <cell r="B21" t="str">
            <v>Оказание государственной поддержки моногородам Удмуртской Республики</v>
          </cell>
          <cell r="C21">
            <v>105059376.69</v>
          </cell>
        </row>
        <row r="22">
          <cell r="B22" t="str">
            <v>Расходы на исполнение судебных актов, актов иных уполномоченных государственных органов</v>
          </cell>
          <cell r="C22">
            <v>3925000</v>
          </cell>
        </row>
        <row r="23">
          <cell r="B23" t="str">
            <v>Итого:</v>
          </cell>
          <cell r="C23">
            <v>10593474556.690001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consultantplus://offline/ref=1E57EDF13BF77C6636DC22F7F5F318D39F29C3AD818EA586D71C17E81FDC00977DB406A5FDDF42350EEB78FB3AE1326A97B4F488BD609ECB915E9281r403J" TargetMode="External"/><Relationship Id="rId7" Type="http://schemas.openxmlformats.org/officeDocument/2006/relationships/hyperlink" Target="consultantplus://offline/ref=1E57EDF13BF77C6636DC22F7F5F318D39F29C3AD818EA681D71117E81FDC00977DB406A5FDDF42350FEE79FF3AE1326A97B4F488BD609ECB915E9281r403J" TargetMode="External"/><Relationship Id="rId2" Type="http://schemas.openxmlformats.org/officeDocument/2006/relationships/hyperlink" Target="consultantplus://offline/ref=1E57EDF13BF77C6636DC22F7F5F318D39F29C3AD818EA586D71C17E81FDC00977DB406A5FDDF42350EEB77FD38E1326A97B4F488BD609ECB915E9281r403J" TargetMode="External"/><Relationship Id="rId1" Type="http://schemas.openxmlformats.org/officeDocument/2006/relationships/hyperlink" Target="consultantplus://offline/ref=1E57EDF13BF77C6636DC22F7F5F318D39F29C3AD818EA586D71C17E81FDC00977DB406A5FDDF42350EEB77F93DE1326A97B4F488BD609ECB915E9281r403J" TargetMode="External"/><Relationship Id="rId6" Type="http://schemas.openxmlformats.org/officeDocument/2006/relationships/hyperlink" Target="consultantplus://offline/ref=1E57EDF13BF77C6636DC22F7F5F318D39F29C3AD818EA681D71117E81FDC00977DB406A5FDDF42350FEE79F834E1326A97B4F488BD609ECB915E9281r403J" TargetMode="External"/><Relationship Id="rId5" Type="http://schemas.openxmlformats.org/officeDocument/2006/relationships/hyperlink" Target="consultantplus://offline/ref=1E57EDF13BF77C6636DC22F7F5F318D39F29C3AD818EA086D31617E81FDC00977DB406A5FDDF423507EB71F83EE1326A97B4F488BD609ECB915E9281r403J" TargetMode="External"/><Relationship Id="rId4" Type="http://schemas.openxmlformats.org/officeDocument/2006/relationships/hyperlink" Target="consultantplus://offline/ref=1E57EDF13BF77C6636DC22F7F5F318D39F29C3AD818EA086D31617E81FDC00977DB406A5FDDF42350BE973FC3AE1326A97B4F488BD609ECB915E9281r403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tabSelected="1" topLeftCell="A13" zoomScaleNormal="100" workbookViewId="0">
      <selection activeCell="J6" sqref="J6"/>
    </sheetView>
  </sheetViews>
  <sheetFormatPr defaultRowHeight="15" x14ac:dyDescent="0.25"/>
  <cols>
    <col min="1" max="1" width="11.85546875" customWidth="1"/>
    <col min="2" max="2" width="51.7109375" customWidth="1"/>
    <col min="3" max="3" width="23.42578125" customWidth="1"/>
    <col min="4" max="4" width="17.7109375" hidden="1" customWidth="1"/>
    <col min="5" max="5" width="19.5703125" hidden="1" customWidth="1"/>
    <col min="6" max="6" width="18.140625" hidden="1" customWidth="1"/>
    <col min="7" max="7" width="19.5703125" customWidth="1"/>
    <col min="8" max="8" width="19.5703125" hidden="1" customWidth="1"/>
    <col min="9" max="11" width="19.5703125" customWidth="1"/>
    <col min="12" max="12" width="19.5703125" hidden="1" customWidth="1"/>
    <col min="13" max="13" width="16.5703125" customWidth="1"/>
    <col min="14" max="14" width="8.7109375" customWidth="1"/>
    <col min="15" max="15" width="8.85546875" customWidth="1"/>
  </cols>
  <sheetData>
    <row r="1" spans="1:15" s="4" customFormat="1" ht="40.5" customHeight="1" x14ac:dyDescent="0.3">
      <c r="A1" s="1"/>
      <c r="B1" s="2"/>
      <c r="C1" s="2"/>
      <c r="D1" s="2"/>
      <c r="E1" s="3"/>
      <c r="F1" s="3"/>
      <c r="H1" s="5"/>
      <c r="I1" s="5"/>
      <c r="J1" s="5"/>
      <c r="K1" s="6" t="s">
        <v>0</v>
      </c>
      <c r="L1" s="6"/>
      <c r="M1" s="6"/>
      <c r="O1" s="5"/>
    </row>
    <row r="2" spans="1:15" s="4" customFormat="1" ht="20.25" x14ac:dyDescent="0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s="4" customFormat="1" ht="20.25" customHeight="1" x14ac:dyDescent="0.25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</row>
    <row r="4" spans="1:15" s="4" customFormat="1" ht="18.75" x14ac:dyDescent="0.25">
      <c r="A4" s="10"/>
      <c r="B4" s="10"/>
      <c r="C4" s="10"/>
      <c r="D4" s="10"/>
      <c r="E4" s="11"/>
      <c r="F4" s="11"/>
      <c r="G4" s="11"/>
      <c r="H4" s="11"/>
      <c r="I4" s="11"/>
      <c r="J4" s="11"/>
      <c r="K4" s="11"/>
      <c r="L4" s="11"/>
      <c r="M4" s="10"/>
    </row>
    <row r="5" spans="1:15" s="4" customFormat="1" ht="18.75" x14ac:dyDescent="0.25">
      <c r="A5" s="12"/>
      <c r="B5" s="13"/>
      <c r="C5" s="13"/>
      <c r="D5" s="14"/>
      <c r="E5" s="14"/>
      <c r="F5" s="14"/>
      <c r="G5" s="14"/>
      <c r="H5" s="14"/>
      <c r="I5" s="14"/>
      <c r="J5" s="14"/>
      <c r="K5" s="14"/>
      <c r="L5" s="14"/>
      <c r="M5" s="15" t="s">
        <v>3</v>
      </c>
    </row>
    <row r="6" spans="1:15" ht="94.5" x14ac:dyDescent="0.25">
      <c r="A6" s="16" t="s">
        <v>4</v>
      </c>
      <c r="B6" s="17" t="s">
        <v>5</v>
      </c>
      <c r="C6" s="18" t="s">
        <v>6</v>
      </c>
      <c r="D6" s="18" t="s">
        <v>7</v>
      </c>
      <c r="E6" s="18" t="s">
        <v>8</v>
      </c>
      <c r="F6" s="18" t="s">
        <v>9</v>
      </c>
      <c r="G6" s="18" t="s">
        <v>10</v>
      </c>
      <c r="H6" s="18"/>
      <c r="I6" s="18" t="s">
        <v>11</v>
      </c>
      <c r="J6" s="18" t="s">
        <v>66</v>
      </c>
      <c r="K6" s="18" t="s">
        <v>12</v>
      </c>
      <c r="L6" s="18" t="s">
        <v>12</v>
      </c>
      <c r="M6" s="18" t="s">
        <v>13</v>
      </c>
    </row>
    <row r="7" spans="1:15" ht="48" thickBot="1" x14ac:dyDescent="0.3">
      <c r="A7" s="19">
        <v>1</v>
      </c>
      <c r="B7" s="20" t="s">
        <v>14</v>
      </c>
      <c r="C7" s="21">
        <v>10126990.7741</v>
      </c>
      <c r="D7" s="21">
        <v>228044.30000000101</v>
      </c>
      <c r="E7" s="21">
        <v>10355035.074100001</v>
      </c>
      <c r="F7" s="21">
        <f>G7-E7</f>
        <v>270999.99989999831</v>
      </c>
      <c r="G7" s="21">
        <v>10626035.073999999</v>
      </c>
      <c r="H7" s="21" t="e">
        <f>VLOOKUP(B7,[1]Лист2!$B$5:$C$23,2,0)</f>
        <v>#N/A</v>
      </c>
      <c r="I7" s="21">
        <v>10445472.092</v>
      </c>
      <c r="J7" s="21">
        <f>K7-I7</f>
        <v>203457.44419999979</v>
      </c>
      <c r="K7" s="21">
        <f>L7/$K$43</f>
        <v>10648929.5362</v>
      </c>
      <c r="L7" s="22">
        <v>10648929536.200001</v>
      </c>
      <c r="M7" s="23">
        <f>K7/C7*100</f>
        <v>105.15393737135487</v>
      </c>
    </row>
    <row r="8" spans="1:15" s="28" customFormat="1" ht="16.5" thickBot="1" x14ac:dyDescent="0.3">
      <c r="A8" s="24" t="s">
        <v>15</v>
      </c>
      <c r="B8" s="25" t="s">
        <v>16</v>
      </c>
      <c r="C8" s="26">
        <v>9561756.2138</v>
      </c>
      <c r="D8" s="26">
        <v>228044.29999999888</v>
      </c>
      <c r="E8" s="26">
        <v>9789800.5137999989</v>
      </c>
      <c r="F8" s="26">
        <f t="shared" ref="F8:F10" si="0">G8-E8</f>
        <v>270999.99920000136</v>
      </c>
      <c r="G8" s="26">
        <v>10060800.513</v>
      </c>
      <c r="H8" s="26" t="e">
        <f>VLOOKUP(B8,[1]Лист2!$B$5:$C$23,2,0)</f>
        <v>#N/A</v>
      </c>
      <c r="I8" s="26">
        <v>9857190.3200000003</v>
      </c>
      <c r="J8" s="26">
        <f t="shared" ref="J8:J40" si="1">K8-I8</f>
        <v>205006.81499999948</v>
      </c>
      <c r="K8" s="26">
        <f t="shared" ref="K8:K40" si="2">L8/$K$43</f>
        <v>10062197.135</v>
      </c>
      <c r="L8" s="22">
        <v>10062197135</v>
      </c>
      <c r="M8" s="27">
        <f t="shared" ref="M8:M40" si="3">K8/C8*100</f>
        <v>105.2337762018837</v>
      </c>
    </row>
    <row r="9" spans="1:15" s="28" customFormat="1" ht="32.25" thickBot="1" x14ac:dyDescent="0.3">
      <c r="A9" s="24" t="s">
        <v>17</v>
      </c>
      <c r="B9" s="29" t="s">
        <v>18</v>
      </c>
      <c r="C9" s="26">
        <v>6224899.0176000008</v>
      </c>
      <c r="D9" s="26">
        <v>228044.29999999981</v>
      </c>
      <c r="E9" s="26">
        <v>6452943.3176000006</v>
      </c>
      <c r="F9" s="26">
        <f t="shared" si="0"/>
        <v>270999.99939999916</v>
      </c>
      <c r="G9" s="26">
        <v>6723943.3169999998</v>
      </c>
      <c r="H9" s="26">
        <f>VLOOKUP(B9,[1]Лист2!$B$5:$C$23,2,0)</f>
        <v>6777670106</v>
      </c>
      <c r="I9" s="26">
        <v>6777670.1059999997</v>
      </c>
      <c r="J9" s="26">
        <f t="shared" si="1"/>
        <v>169473.34819999989</v>
      </c>
      <c r="K9" s="26">
        <f t="shared" si="2"/>
        <v>6947143.4541999996</v>
      </c>
      <c r="L9" s="22">
        <v>6947143454.1999998</v>
      </c>
      <c r="M9" s="27">
        <f t="shared" si="3"/>
        <v>111.60250848339798</v>
      </c>
    </row>
    <row r="10" spans="1:15" s="28" customFormat="1" ht="95.25" thickBot="1" x14ac:dyDescent="0.3">
      <c r="A10" s="24" t="s">
        <v>19</v>
      </c>
      <c r="B10" s="29" t="s">
        <v>20</v>
      </c>
      <c r="C10" s="26">
        <v>1963607.5412000001</v>
      </c>
      <c r="D10" s="26">
        <v>89721.577399999835</v>
      </c>
      <c r="E10" s="26">
        <v>2053329.1185999999</v>
      </c>
      <c r="F10" s="26">
        <f t="shared" si="0"/>
        <v>270999.99939999986</v>
      </c>
      <c r="G10" s="26">
        <v>2324329.1179999998</v>
      </c>
      <c r="H10" s="26">
        <f>VLOOKUP(B10,[1]Лист2!$B$5:$C$23,2,0)</f>
        <v>2502820523</v>
      </c>
      <c r="I10" s="26">
        <v>2502820.523</v>
      </c>
      <c r="J10" s="26">
        <f t="shared" si="1"/>
        <v>160000</v>
      </c>
      <c r="K10" s="26">
        <f t="shared" si="2"/>
        <v>2662820.523</v>
      </c>
      <c r="L10" s="22">
        <v>2662820523</v>
      </c>
      <c r="M10" s="27">
        <f t="shared" si="3"/>
        <v>135.60859118379108</v>
      </c>
    </row>
    <row r="11" spans="1:15" s="28" customFormat="1" ht="95.25" thickBot="1" x14ac:dyDescent="0.3">
      <c r="A11" s="24" t="s">
        <v>21</v>
      </c>
      <c r="B11" s="29" t="s">
        <v>22</v>
      </c>
      <c r="C11" s="26">
        <v>450000</v>
      </c>
      <c r="D11" s="26">
        <v>0</v>
      </c>
      <c r="E11" s="26">
        <v>450000</v>
      </c>
      <c r="F11" s="26">
        <f>G11-E11</f>
        <v>0</v>
      </c>
      <c r="G11" s="26">
        <v>450000</v>
      </c>
      <c r="H11" s="26" t="e">
        <f>VLOOKUP(B11,[1]Лист2!$B$5:$C$23,2,0)</f>
        <v>#N/A</v>
      </c>
      <c r="I11" s="26">
        <v>450000</v>
      </c>
      <c r="J11" s="26">
        <f t="shared" si="1"/>
        <v>0</v>
      </c>
      <c r="K11" s="26">
        <f t="shared" si="2"/>
        <v>450000</v>
      </c>
      <c r="L11" s="22">
        <v>450000000</v>
      </c>
      <c r="M11" s="27">
        <f t="shared" si="3"/>
        <v>100</v>
      </c>
    </row>
    <row r="12" spans="1:15" s="28" customFormat="1" ht="32.25" thickBot="1" x14ac:dyDescent="0.3">
      <c r="A12" s="24" t="s">
        <v>23</v>
      </c>
      <c r="B12" s="29" t="s">
        <v>24</v>
      </c>
      <c r="C12" s="26">
        <v>2911518.9925000002</v>
      </c>
      <c r="D12" s="26">
        <v>0</v>
      </c>
      <c r="E12" s="26">
        <v>2911518.9925000002</v>
      </c>
      <c r="F12" s="26">
        <f t="shared" ref="F12:F40" si="4">G12-E12</f>
        <v>0</v>
      </c>
      <c r="G12" s="26">
        <v>2911518.9925000002</v>
      </c>
      <c r="H12" s="26">
        <f>VLOOKUP(B12,[1]Лист2!$B$5:$C$23,2,0)</f>
        <v>2622586152.5</v>
      </c>
      <c r="I12" s="26">
        <v>2622586.1524999999</v>
      </c>
      <c r="J12" s="26">
        <f t="shared" si="1"/>
        <v>1549.3711999999359</v>
      </c>
      <c r="K12" s="26">
        <f t="shared" si="2"/>
        <v>2624135.5236999998</v>
      </c>
      <c r="L12" s="22">
        <v>2624135523.6999998</v>
      </c>
      <c r="M12" s="27">
        <f t="shared" si="3"/>
        <v>90.129431766019977</v>
      </c>
    </row>
    <row r="13" spans="1:15" s="28" customFormat="1" ht="48" thickBot="1" x14ac:dyDescent="0.3">
      <c r="A13" s="24" t="s">
        <v>25</v>
      </c>
      <c r="B13" s="29" t="s">
        <v>26</v>
      </c>
      <c r="C13" s="26">
        <v>166302</v>
      </c>
      <c r="D13" s="26">
        <v>0</v>
      </c>
      <c r="E13" s="26">
        <v>166302</v>
      </c>
      <c r="F13" s="26">
        <f t="shared" si="4"/>
        <v>0</v>
      </c>
      <c r="G13" s="26">
        <v>166302</v>
      </c>
      <c r="H13" s="26">
        <f>VLOOKUP(B13,[1]Лист2!$B$5:$C$23,2,0)</f>
        <v>193288328.40000001</v>
      </c>
      <c r="I13" s="26">
        <v>193288.3284</v>
      </c>
      <c r="J13" s="26">
        <f t="shared" si="1"/>
        <v>0</v>
      </c>
      <c r="K13" s="26">
        <f t="shared" si="2"/>
        <v>193288.3284</v>
      </c>
      <c r="L13" s="22">
        <v>193288328.40000001</v>
      </c>
      <c r="M13" s="27">
        <f t="shared" si="3"/>
        <v>116.2273023776022</v>
      </c>
    </row>
    <row r="14" spans="1:15" s="28" customFormat="1" ht="32.25" thickBot="1" x14ac:dyDescent="0.3">
      <c r="A14" s="24" t="s">
        <v>27</v>
      </c>
      <c r="B14" s="29" t="s">
        <v>28</v>
      </c>
      <c r="C14" s="26">
        <v>114037.7807</v>
      </c>
      <c r="D14" s="26">
        <v>0</v>
      </c>
      <c r="E14" s="26">
        <v>114037.7807</v>
      </c>
      <c r="F14" s="26">
        <f t="shared" si="4"/>
        <v>0</v>
      </c>
      <c r="G14" s="26">
        <v>114037.7807</v>
      </c>
      <c r="H14" s="26">
        <f>VLOOKUP(B14,[1]Лист2!$B$5:$C$23,2,0)</f>
        <v>118647310.59999999</v>
      </c>
      <c r="I14" s="26">
        <v>118647.3106</v>
      </c>
      <c r="J14" s="26">
        <f t="shared" si="1"/>
        <v>0</v>
      </c>
      <c r="K14" s="26">
        <f t="shared" si="2"/>
        <v>118647.3106</v>
      </c>
      <c r="L14" s="22">
        <v>118647310.59999999</v>
      </c>
      <c r="M14" s="27">
        <f t="shared" si="3"/>
        <v>104.0421076872114</v>
      </c>
    </row>
    <row r="15" spans="1:15" s="28" customFormat="1" ht="16.5" thickBot="1" x14ac:dyDescent="0.3">
      <c r="A15" s="24" t="s">
        <v>29</v>
      </c>
      <c r="B15" s="29" t="s">
        <v>30</v>
      </c>
      <c r="C15" s="26">
        <v>144998.42300000001</v>
      </c>
      <c r="D15" s="26">
        <v>0</v>
      </c>
      <c r="E15" s="26">
        <v>144998.42300000001</v>
      </c>
      <c r="F15" s="26">
        <f t="shared" si="4"/>
        <v>0</v>
      </c>
      <c r="G15" s="26">
        <v>144998.42300000001</v>
      </c>
      <c r="H15" s="26">
        <f>VLOOKUP(B15,[1]Лист2!$B$5:$C$23,2,0)</f>
        <v>144998423</v>
      </c>
      <c r="I15" s="26">
        <v>144998.42300000001</v>
      </c>
      <c r="J15" s="26">
        <f t="shared" si="1"/>
        <v>33984.095099999977</v>
      </c>
      <c r="K15" s="26">
        <f t="shared" si="2"/>
        <v>178982.51809999999</v>
      </c>
      <c r="L15" s="22">
        <v>178982518.09999999</v>
      </c>
      <c r="M15" s="27">
        <f t="shared" si="3"/>
        <v>123.43756186920733</v>
      </c>
    </row>
    <row r="16" spans="1:15" s="28" customFormat="1" ht="32.25" thickBot="1" x14ac:dyDescent="0.3">
      <c r="A16" s="24" t="s">
        <v>31</v>
      </c>
      <c r="B16" s="25" t="s">
        <v>32</v>
      </c>
      <c r="C16" s="26">
        <v>565234.5602999999</v>
      </c>
      <c r="D16" s="26">
        <v>0</v>
      </c>
      <c r="E16" s="26">
        <v>565234.5602999999</v>
      </c>
      <c r="F16" s="26">
        <f t="shared" si="4"/>
        <v>0</v>
      </c>
      <c r="G16" s="26">
        <v>565234.5602999999</v>
      </c>
      <c r="H16" s="26" t="e">
        <f>VLOOKUP(B16,[1]Лист2!$B$5:$C$23,2,0)</f>
        <v>#N/A</v>
      </c>
      <c r="I16" s="26">
        <v>588281.77</v>
      </c>
      <c r="J16" s="26">
        <f t="shared" si="1"/>
        <v>-1549.3687999999383</v>
      </c>
      <c r="K16" s="26">
        <f t="shared" si="2"/>
        <v>586732.40120000008</v>
      </c>
      <c r="L16" s="22">
        <v>586732401.20000005</v>
      </c>
      <c r="M16" s="27">
        <f t="shared" si="3"/>
        <v>103.80334862903466</v>
      </c>
    </row>
    <row r="17" spans="1:13" ht="51" customHeight="1" thickBot="1" x14ac:dyDescent="0.3">
      <c r="A17" s="30" t="s">
        <v>33</v>
      </c>
      <c r="B17" s="31" t="s">
        <v>34</v>
      </c>
      <c r="C17" s="21">
        <v>632.29999999999995</v>
      </c>
      <c r="D17" s="21">
        <v>0</v>
      </c>
      <c r="E17" s="21">
        <v>632.29999999999995</v>
      </c>
      <c r="F17" s="21">
        <f t="shared" si="4"/>
        <v>0</v>
      </c>
      <c r="G17" s="21">
        <v>632.29999999999995</v>
      </c>
      <c r="H17" s="21">
        <f>VLOOKUP(B17,[1]Лист2!$B$5:$C$23,2,0)</f>
        <v>632300</v>
      </c>
      <c r="I17" s="21">
        <v>632.29999999999995</v>
      </c>
      <c r="J17" s="21">
        <f t="shared" si="1"/>
        <v>0</v>
      </c>
      <c r="K17" s="21">
        <f t="shared" si="2"/>
        <v>632.29999999999995</v>
      </c>
      <c r="L17" s="22">
        <v>632300</v>
      </c>
      <c r="M17" s="23">
        <f t="shared" si="3"/>
        <v>100</v>
      </c>
    </row>
    <row r="18" spans="1:13" ht="63.75" thickBot="1" x14ac:dyDescent="0.3">
      <c r="A18" s="30" t="s">
        <v>35</v>
      </c>
      <c r="B18" s="20" t="s">
        <v>36</v>
      </c>
      <c r="C18" s="21">
        <v>42707.705900000001</v>
      </c>
      <c r="D18" s="21">
        <v>0</v>
      </c>
      <c r="E18" s="21">
        <v>42707.705900000001</v>
      </c>
      <c r="F18" s="21">
        <f t="shared" si="4"/>
        <v>0</v>
      </c>
      <c r="G18" s="21">
        <v>42707.705900000001</v>
      </c>
      <c r="H18" s="21" t="e">
        <f>VLOOKUP(B18,[1]Лист2!$B$5:$C$23,2,0)</f>
        <v>#N/A</v>
      </c>
      <c r="I18" s="21">
        <v>38385.786999999997</v>
      </c>
      <c r="J18" s="21">
        <f t="shared" si="1"/>
        <v>26863.311900000001</v>
      </c>
      <c r="K18" s="21">
        <f t="shared" si="2"/>
        <v>65249.098899999997</v>
      </c>
      <c r="L18" s="22">
        <v>65249098.899999999</v>
      </c>
      <c r="M18" s="23">
        <f t="shared" si="3"/>
        <v>152.78062243095104</v>
      </c>
    </row>
    <row r="19" spans="1:13" s="28" customFormat="1" ht="32.25" thickBot="1" x14ac:dyDescent="0.3">
      <c r="A19" s="24" t="s">
        <v>37</v>
      </c>
      <c r="B19" s="25" t="s">
        <v>38</v>
      </c>
      <c r="C19" s="26">
        <v>42707.705900000001</v>
      </c>
      <c r="D19" s="26">
        <v>0</v>
      </c>
      <c r="E19" s="26">
        <v>42707.705900000001</v>
      </c>
      <c r="F19" s="26">
        <f t="shared" si="4"/>
        <v>0</v>
      </c>
      <c r="G19" s="26">
        <v>42707.705900000001</v>
      </c>
      <c r="H19" s="26" t="e">
        <f>VLOOKUP(B19,[1]Лист2!$B$5:$C$23,2,0)</f>
        <v>#N/A</v>
      </c>
      <c r="I19" s="26">
        <f>I20</f>
        <v>38385.787100000001</v>
      </c>
      <c r="J19" s="26">
        <f t="shared" si="1"/>
        <v>26863.311799999996</v>
      </c>
      <c r="K19" s="26">
        <f t="shared" si="2"/>
        <v>65249.098899999997</v>
      </c>
      <c r="L19" s="22">
        <v>65249098.899999999</v>
      </c>
      <c r="M19" s="27">
        <f t="shared" si="3"/>
        <v>152.78062243095104</v>
      </c>
    </row>
    <row r="20" spans="1:13" s="28" customFormat="1" ht="32.25" thickBot="1" x14ac:dyDescent="0.3">
      <c r="A20" s="24" t="s">
        <v>39</v>
      </c>
      <c r="B20" s="29" t="s">
        <v>40</v>
      </c>
      <c r="C20" s="26">
        <v>42707.705900000001</v>
      </c>
      <c r="D20" s="26">
        <v>0</v>
      </c>
      <c r="E20" s="26">
        <v>42707.705900000001</v>
      </c>
      <c r="F20" s="26">
        <f t="shared" si="4"/>
        <v>0</v>
      </c>
      <c r="G20" s="26">
        <v>42707.705900000001</v>
      </c>
      <c r="H20" s="26">
        <f>VLOOKUP(B20,[1]Лист2!$B$5:$C$23,2,0)</f>
        <v>38385787.100000001</v>
      </c>
      <c r="I20" s="26">
        <v>38385.787100000001</v>
      </c>
      <c r="J20" s="26">
        <f t="shared" si="1"/>
        <v>26863.311799999996</v>
      </c>
      <c r="K20" s="26">
        <f t="shared" si="2"/>
        <v>65249.098899999997</v>
      </c>
      <c r="L20" s="22">
        <v>65249098.899999999</v>
      </c>
      <c r="M20" s="27">
        <f t="shared" si="3"/>
        <v>152.78062243095104</v>
      </c>
    </row>
    <row r="21" spans="1:13" ht="48" thickBot="1" x14ac:dyDescent="0.3">
      <c r="A21" s="30" t="s">
        <v>41</v>
      </c>
      <c r="B21" s="20" t="s">
        <v>42</v>
      </c>
      <c r="C21" s="21">
        <v>24227</v>
      </c>
      <c r="D21" s="21">
        <v>80832.376690000005</v>
      </c>
      <c r="E21" s="21">
        <v>105059.37669</v>
      </c>
      <c r="F21" s="21">
        <f t="shared" si="4"/>
        <v>0</v>
      </c>
      <c r="G21" s="21">
        <v>105059.37669</v>
      </c>
      <c r="H21" s="21" t="e">
        <f>VLOOKUP(B21,[1]Лист2!$B$5:$C$23,2,0)</f>
        <v>#N/A</v>
      </c>
      <c r="I21" s="21">
        <f>I22</f>
        <v>105059.37669</v>
      </c>
      <c r="J21" s="21">
        <f t="shared" si="1"/>
        <v>-7.6751000000076601</v>
      </c>
      <c r="K21" s="26">
        <f t="shared" si="2"/>
        <v>105051.70159</v>
      </c>
      <c r="L21" s="22">
        <v>105051701.59</v>
      </c>
      <c r="M21" s="23">
        <f t="shared" si="3"/>
        <v>433.61415606554664</v>
      </c>
    </row>
    <row r="22" spans="1:13" s="28" customFormat="1" ht="48" thickBot="1" x14ac:dyDescent="0.3">
      <c r="A22" s="24" t="s">
        <v>43</v>
      </c>
      <c r="B22" s="25" t="s">
        <v>44</v>
      </c>
      <c r="C22" s="26">
        <v>24227</v>
      </c>
      <c r="D22" s="26">
        <v>80832.376690000005</v>
      </c>
      <c r="E22" s="26">
        <v>105059.37669</v>
      </c>
      <c r="F22" s="26">
        <f t="shared" si="4"/>
        <v>0</v>
      </c>
      <c r="G22" s="26">
        <v>105059.37669</v>
      </c>
      <c r="H22" s="26" t="e">
        <f>VLOOKUP(B22,[1]Лист2!$B$5:$C$23,2,0)</f>
        <v>#N/A</v>
      </c>
      <c r="I22" s="26">
        <f>I23</f>
        <v>105059.37669</v>
      </c>
      <c r="J22" s="26">
        <f t="shared" si="1"/>
        <v>-7.6751000000076601</v>
      </c>
      <c r="K22" s="26">
        <f t="shared" si="2"/>
        <v>105051.70159</v>
      </c>
      <c r="L22" s="22">
        <v>105051701.59</v>
      </c>
      <c r="M22" s="27">
        <f t="shared" si="3"/>
        <v>433.61415606554664</v>
      </c>
    </row>
    <row r="23" spans="1:13" s="28" customFormat="1" ht="32.25" thickBot="1" x14ac:dyDescent="0.3">
      <c r="A23" s="24" t="s">
        <v>45</v>
      </c>
      <c r="B23" s="29" t="s">
        <v>46</v>
      </c>
      <c r="C23" s="26">
        <v>24227</v>
      </c>
      <c r="D23" s="26">
        <v>80832.376690000005</v>
      </c>
      <c r="E23" s="26">
        <v>105059.37669</v>
      </c>
      <c r="F23" s="26">
        <f t="shared" si="4"/>
        <v>0</v>
      </c>
      <c r="G23" s="26">
        <v>105059.37669</v>
      </c>
      <c r="H23" s="26">
        <f>VLOOKUP(B23,[1]Лист2!$B$5:$C$23,2,0)</f>
        <v>105059376.69</v>
      </c>
      <c r="I23" s="26">
        <v>105059.37669</v>
      </c>
      <c r="J23" s="26">
        <f t="shared" si="1"/>
        <v>-7.6751000000076601</v>
      </c>
      <c r="K23" s="26">
        <f t="shared" si="2"/>
        <v>105051.70159</v>
      </c>
      <c r="L23" s="22">
        <v>105051701.59</v>
      </c>
      <c r="M23" s="27">
        <f t="shared" si="3"/>
        <v>433.61415606554664</v>
      </c>
    </row>
    <row r="24" spans="1:13" ht="48" thickBot="1" x14ac:dyDescent="0.3">
      <c r="A24" s="30" t="s">
        <v>47</v>
      </c>
      <c r="B24" s="31" t="s">
        <v>48</v>
      </c>
      <c r="C24" s="21">
        <v>3925</v>
      </c>
      <c r="D24" s="26">
        <v>0</v>
      </c>
      <c r="E24" s="21">
        <v>3925</v>
      </c>
      <c r="F24" s="21">
        <f t="shared" si="4"/>
        <v>0</v>
      </c>
      <c r="G24" s="21">
        <v>3925</v>
      </c>
      <c r="H24" s="21">
        <f>VLOOKUP(B24,[1]Лист2!$B$5:$C$23,2,0)</f>
        <v>3925000</v>
      </c>
      <c r="I24" s="21">
        <v>3925</v>
      </c>
      <c r="J24" s="21">
        <f t="shared" si="1"/>
        <v>0</v>
      </c>
      <c r="K24" s="26">
        <f t="shared" si="2"/>
        <v>3925</v>
      </c>
      <c r="L24" s="22">
        <v>3925000</v>
      </c>
      <c r="M24" s="23">
        <f t="shared" si="3"/>
        <v>100</v>
      </c>
    </row>
    <row r="25" spans="1:13" ht="16.5" thickBot="1" x14ac:dyDescent="0.3">
      <c r="A25" s="32"/>
      <c r="B25" s="32" t="s">
        <v>49</v>
      </c>
      <c r="C25" s="21">
        <v>10198482.779999999</v>
      </c>
      <c r="D25" s="21">
        <v>308876.67669000104</v>
      </c>
      <c r="E25" s="21">
        <v>10507359.45669</v>
      </c>
      <c r="F25" s="21">
        <f t="shared" si="4"/>
        <v>270999.99930999987</v>
      </c>
      <c r="G25" s="21">
        <v>10778359.456</v>
      </c>
      <c r="H25" s="21" t="e">
        <f>VLOOKUP(B25,[1]Лист2!$B$5:$C$23,2,0)</f>
        <v>#N/A</v>
      </c>
      <c r="I25" s="21">
        <v>10593474.556</v>
      </c>
      <c r="J25" s="21">
        <f t="shared" si="1"/>
        <v>230313.08069000021</v>
      </c>
      <c r="K25" s="21">
        <f t="shared" si="2"/>
        <v>10823787.63669</v>
      </c>
      <c r="L25" s="33">
        <v>10823787636.690001</v>
      </c>
      <c r="M25" s="23">
        <f t="shared" si="3"/>
        <v>106.13135179201628</v>
      </c>
    </row>
    <row r="26" spans="1:13" ht="15.75" customHeight="1" x14ac:dyDescent="0.25">
      <c r="A26" s="34" t="s">
        <v>50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6"/>
    </row>
    <row r="27" spans="1:13" s="28" customFormat="1" ht="105.75" customHeight="1" x14ac:dyDescent="0.25">
      <c r="A27" s="37" t="s">
        <v>51</v>
      </c>
      <c r="B27" s="37"/>
      <c r="C27" s="38">
        <v>5070620.4800000004</v>
      </c>
      <c r="D27" s="38">
        <v>0</v>
      </c>
      <c r="E27" s="38">
        <v>5070620.4800000004</v>
      </c>
      <c r="F27" s="38">
        <f t="shared" si="4"/>
        <v>271000</v>
      </c>
      <c r="G27" s="38">
        <v>5341620.4800000004</v>
      </c>
      <c r="H27" s="38"/>
      <c r="I27" s="38">
        <f>E27</f>
        <v>5070620.4800000004</v>
      </c>
      <c r="J27" s="26">
        <f t="shared" si="1"/>
        <v>496846.57999999914</v>
      </c>
      <c r="K27" s="26">
        <f t="shared" si="2"/>
        <v>5567467.0599999996</v>
      </c>
      <c r="L27" s="39">
        <v>5567467060</v>
      </c>
      <c r="M27" s="27">
        <f t="shared" si="3"/>
        <v>109.79853613497019</v>
      </c>
    </row>
    <row r="28" spans="1:13" s="28" customFormat="1" ht="15.75" x14ac:dyDescent="0.25">
      <c r="A28" s="37" t="s">
        <v>52</v>
      </c>
      <c r="B28" s="37"/>
      <c r="C28" s="38">
        <v>1715032</v>
      </c>
      <c r="D28" s="38">
        <v>0</v>
      </c>
      <c r="E28" s="38">
        <v>1715032</v>
      </c>
      <c r="F28" s="38">
        <f t="shared" si="4"/>
        <v>0</v>
      </c>
      <c r="G28" s="38">
        <v>1715032</v>
      </c>
      <c r="H28" s="38"/>
      <c r="I28" s="38">
        <f t="shared" ref="I28:I35" si="5">E28</f>
        <v>1715032</v>
      </c>
      <c r="J28" s="21">
        <f t="shared" si="1"/>
        <v>0</v>
      </c>
      <c r="K28" s="26">
        <f t="shared" si="2"/>
        <v>1715032</v>
      </c>
      <c r="L28" s="39">
        <v>1715032000</v>
      </c>
      <c r="M28" s="27">
        <f t="shared" si="3"/>
        <v>100</v>
      </c>
    </row>
    <row r="29" spans="1:13" s="28" customFormat="1" ht="39" customHeight="1" x14ac:dyDescent="0.25">
      <c r="A29" s="37" t="s">
        <v>53</v>
      </c>
      <c r="B29" s="37"/>
      <c r="C29" s="38">
        <v>737727</v>
      </c>
      <c r="D29" s="38">
        <v>0</v>
      </c>
      <c r="E29" s="38">
        <v>737727</v>
      </c>
      <c r="F29" s="38">
        <f t="shared" si="4"/>
        <v>0</v>
      </c>
      <c r="G29" s="38">
        <v>737727</v>
      </c>
      <c r="H29" s="38"/>
      <c r="I29" s="38">
        <f t="shared" si="5"/>
        <v>737727</v>
      </c>
      <c r="J29" s="21">
        <f t="shared" si="1"/>
        <v>0</v>
      </c>
      <c r="K29" s="26">
        <f t="shared" si="2"/>
        <v>737727</v>
      </c>
      <c r="L29" s="39">
        <v>737727000</v>
      </c>
      <c r="M29" s="27">
        <f t="shared" si="3"/>
        <v>100</v>
      </c>
    </row>
    <row r="30" spans="1:13" s="28" customFormat="1" ht="135" customHeight="1" x14ac:dyDescent="0.25">
      <c r="A30" s="37" t="s">
        <v>54</v>
      </c>
      <c r="B30" s="37"/>
      <c r="C30" s="38">
        <v>4</v>
      </c>
      <c r="D30" s="38">
        <v>0</v>
      </c>
      <c r="E30" s="38">
        <v>4</v>
      </c>
      <c r="F30" s="38">
        <f t="shared" si="4"/>
        <v>0</v>
      </c>
      <c r="G30" s="38">
        <v>4</v>
      </c>
      <c r="H30" s="38"/>
      <c r="I30" s="38">
        <f t="shared" si="5"/>
        <v>4</v>
      </c>
      <c r="J30" s="21">
        <f t="shared" si="1"/>
        <v>0</v>
      </c>
      <c r="K30" s="26">
        <f t="shared" si="2"/>
        <v>4</v>
      </c>
      <c r="L30" s="39">
        <v>4000</v>
      </c>
      <c r="M30" s="27">
        <f t="shared" si="3"/>
        <v>100</v>
      </c>
    </row>
    <row r="31" spans="1:13" s="28" customFormat="1" ht="15.75" x14ac:dyDescent="0.25">
      <c r="A31" s="37" t="s">
        <v>55</v>
      </c>
      <c r="B31" s="37"/>
      <c r="C31" s="38">
        <v>1</v>
      </c>
      <c r="D31" s="38">
        <v>0</v>
      </c>
      <c r="E31" s="38">
        <v>1</v>
      </c>
      <c r="F31" s="38">
        <f t="shared" si="4"/>
        <v>0</v>
      </c>
      <c r="G31" s="38">
        <v>1</v>
      </c>
      <c r="H31" s="38"/>
      <c r="I31" s="38">
        <f t="shared" si="5"/>
        <v>1</v>
      </c>
      <c r="J31" s="21">
        <f t="shared" si="1"/>
        <v>0</v>
      </c>
      <c r="K31" s="26">
        <f t="shared" si="2"/>
        <v>1</v>
      </c>
      <c r="L31" s="39">
        <v>1000</v>
      </c>
      <c r="M31" s="27">
        <f t="shared" si="3"/>
        <v>100</v>
      </c>
    </row>
    <row r="32" spans="1:13" s="28" customFormat="1" ht="96.75" customHeight="1" x14ac:dyDescent="0.25">
      <c r="A32" s="37" t="s">
        <v>56</v>
      </c>
      <c r="B32" s="37"/>
      <c r="C32" s="38">
        <v>4113</v>
      </c>
      <c r="D32" s="38">
        <v>0</v>
      </c>
      <c r="E32" s="38">
        <v>4113</v>
      </c>
      <c r="F32" s="38">
        <f t="shared" si="4"/>
        <v>0</v>
      </c>
      <c r="G32" s="38">
        <v>4113</v>
      </c>
      <c r="H32" s="38"/>
      <c r="I32" s="38">
        <f t="shared" si="5"/>
        <v>4113</v>
      </c>
      <c r="J32" s="21">
        <f t="shared" si="1"/>
        <v>0</v>
      </c>
      <c r="K32" s="26">
        <f t="shared" si="2"/>
        <v>4113</v>
      </c>
      <c r="L32" s="39">
        <v>4113000</v>
      </c>
      <c r="M32" s="27">
        <f t="shared" si="3"/>
        <v>100</v>
      </c>
    </row>
    <row r="33" spans="1:13" s="28" customFormat="1" ht="15.75" x14ac:dyDescent="0.25">
      <c r="A33" s="37" t="s">
        <v>57</v>
      </c>
      <c r="B33" s="37"/>
      <c r="C33" s="38">
        <v>237343</v>
      </c>
      <c r="D33" s="38">
        <v>0</v>
      </c>
      <c r="E33" s="38">
        <v>237343</v>
      </c>
      <c r="F33" s="38">
        <f t="shared" si="4"/>
        <v>0</v>
      </c>
      <c r="G33" s="38">
        <v>237343</v>
      </c>
      <c r="H33" s="38"/>
      <c r="I33" s="38">
        <f t="shared" si="5"/>
        <v>237343</v>
      </c>
      <c r="J33" s="21">
        <f t="shared" si="1"/>
        <v>0</v>
      </c>
      <c r="K33" s="26">
        <f t="shared" si="2"/>
        <v>237343</v>
      </c>
      <c r="L33" s="39">
        <v>237343000</v>
      </c>
      <c r="M33" s="27">
        <f t="shared" si="3"/>
        <v>100</v>
      </c>
    </row>
    <row r="34" spans="1:13" s="28" customFormat="1" ht="15.75" x14ac:dyDescent="0.25">
      <c r="A34" s="37" t="s">
        <v>58</v>
      </c>
      <c r="B34" s="37"/>
      <c r="C34" s="38">
        <v>659</v>
      </c>
      <c r="D34" s="38">
        <v>40416.188340000001</v>
      </c>
      <c r="E34" s="38">
        <v>41075.188340000001</v>
      </c>
      <c r="F34" s="38">
        <f t="shared" si="4"/>
        <v>0</v>
      </c>
      <c r="G34" s="38">
        <v>41075.188340000001</v>
      </c>
      <c r="H34" s="38"/>
      <c r="I34" s="38">
        <f>E34</f>
        <v>41075.188340000001</v>
      </c>
      <c r="J34" s="21">
        <f t="shared" si="1"/>
        <v>0</v>
      </c>
      <c r="K34" s="26">
        <f t="shared" si="2"/>
        <v>41075.188340000001</v>
      </c>
      <c r="L34" s="39">
        <v>41075188.340000004</v>
      </c>
      <c r="M34" s="40" t="s">
        <v>59</v>
      </c>
    </row>
    <row r="35" spans="1:13" s="28" customFormat="1" ht="66.75" customHeight="1" x14ac:dyDescent="0.25">
      <c r="A35" s="37" t="s">
        <v>60</v>
      </c>
      <c r="B35" s="37"/>
      <c r="C35" s="38">
        <v>1159451.7</v>
      </c>
      <c r="D35" s="38">
        <v>0</v>
      </c>
      <c r="E35" s="38">
        <v>1159451.7</v>
      </c>
      <c r="F35" s="38">
        <f t="shared" si="4"/>
        <v>0</v>
      </c>
      <c r="G35" s="38">
        <v>1159451.7</v>
      </c>
      <c r="H35" s="38"/>
      <c r="I35" s="38">
        <f t="shared" si="5"/>
        <v>1159451.7</v>
      </c>
      <c r="J35" s="21">
        <f t="shared" si="1"/>
        <v>0</v>
      </c>
      <c r="K35" s="26">
        <f t="shared" si="2"/>
        <v>1159451.7</v>
      </c>
      <c r="L35" s="39">
        <v>1159451700</v>
      </c>
      <c r="M35" s="27">
        <f t="shared" si="3"/>
        <v>100</v>
      </c>
    </row>
    <row r="36" spans="1:13" s="28" customFormat="1" ht="57.75" customHeight="1" x14ac:dyDescent="0.25">
      <c r="A36" s="37" t="s">
        <v>61</v>
      </c>
      <c r="B36" s="37"/>
      <c r="C36" s="38">
        <v>1184531.8</v>
      </c>
      <c r="D36" s="41">
        <v>-184939.20000000007</v>
      </c>
      <c r="E36" s="38">
        <v>999592.6</v>
      </c>
      <c r="F36" s="38">
        <f t="shared" si="4"/>
        <v>0</v>
      </c>
      <c r="G36" s="38">
        <v>999592.6</v>
      </c>
      <c r="H36" s="38"/>
      <c r="I36" s="38">
        <v>814707.7</v>
      </c>
      <c r="J36" s="21">
        <f t="shared" si="1"/>
        <v>0</v>
      </c>
      <c r="K36" s="26">
        <f t="shared" si="2"/>
        <v>814707.7</v>
      </c>
      <c r="L36" s="39">
        <v>814707700</v>
      </c>
      <c r="M36" s="27">
        <f t="shared" si="3"/>
        <v>68.778879553930068</v>
      </c>
    </row>
    <row r="37" spans="1:13" s="28" customFormat="1" ht="97.5" customHeight="1" x14ac:dyDescent="0.25">
      <c r="A37" s="37" t="s">
        <v>62</v>
      </c>
      <c r="B37" s="37"/>
      <c r="C37" s="38">
        <v>88999.8</v>
      </c>
      <c r="D37" s="38">
        <v>0</v>
      </c>
      <c r="E37" s="38">
        <v>88999.8</v>
      </c>
      <c r="F37" s="38">
        <f t="shared" si="4"/>
        <v>0</v>
      </c>
      <c r="G37" s="38">
        <v>88999.8</v>
      </c>
      <c r="H37" s="38"/>
      <c r="I37" s="38">
        <v>88999.8</v>
      </c>
      <c r="J37" s="26">
        <f t="shared" si="1"/>
        <v>4466.5</v>
      </c>
      <c r="K37" s="26">
        <f t="shared" si="2"/>
        <v>93466.3</v>
      </c>
      <c r="L37" s="39">
        <v>93466300</v>
      </c>
      <c r="M37" s="27">
        <f t="shared" si="3"/>
        <v>105.0185506034845</v>
      </c>
    </row>
    <row r="38" spans="1:13" s="28" customFormat="1" ht="76.5" customHeight="1" x14ac:dyDescent="0.25">
      <c r="A38" s="37" t="s">
        <v>63</v>
      </c>
      <c r="B38" s="37"/>
      <c r="C38" s="38"/>
      <c r="D38" s="38">
        <v>412983.5</v>
      </c>
      <c r="E38" s="38">
        <v>412983.5</v>
      </c>
      <c r="F38" s="38">
        <f t="shared" si="4"/>
        <v>0</v>
      </c>
      <c r="G38" s="38">
        <v>412983.5</v>
      </c>
      <c r="H38" s="38"/>
      <c r="I38" s="38">
        <v>412983.5</v>
      </c>
      <c r="J38" s="26">
        <f t="shared" si="1"/>
        <v>0</v>
      </c>
      <c r="K38" s="26">
        <f t="shared" si="2"/>
        <v>412983.5</v>
      </c>
      <c r="L38" s="39">
        <v>412983500</v>
      </c>
      <c r="M38" s="27"/>
    </row>
    <row r="39" spans="1:13" s="28" customFormat="1" ht="62.25" customHeight="1" x14ac:dyDescent="0.25">
      <c r="A39" s="37" t="s">
        <v>64</v>
      </c>
      <c r="B39" s="37"/>
      <c r="C39" s="38"/>
      <c r="D39" s="38">
        <v>40416.188350000004</v>
      </c>
      <c r="E39" s="38">
        <v>40416.188350000004</v>
      </c>
      <c r="F39" s="38">
        <f t="shared" si="4"/>
        <v>0</v>
      </c>
      <c r="G39" s="38">
        <v>40416.188350000004</v>
      </c>
      <c r="H39" s="38"/>
      <c r="I39" s="38">
        <v>40416.188000000002</v>
      </c>
      <c r="J39" s="26"/>
      <c r="K39" s="26">
        <f t="shared" si="2"/>
        <v>40416.188350000004</v>
      </c>
      <c r="L39" s="39">
        <v>40416188.350000001</v>
      </c>
      <c r="M39" s="27"/>
    </row>
    <row r="40" spans="1:13" ht="15.75" x14ac:dyDescent="0.25">
      <c r="A40" s="42" t="s">
        <v>65</v>
      </c>
      <c r="B40" s="42"/>
      <c r="C40" s="21">
        <v>10198482.779999999</v>
      </c>
      <c r="D40" s="21">
        <v>308876.67669000104</v>
      </c>
      <c r="E40" s="43">
        <v>10507359.45669</v>
      </c>
      <c r="F40" s="21">
        <f t="shared" si="4"/>
        <v>270999.54330999963</v>
      </c>
      <c r="G40" s="43">
        <v>10778359</v>
      </c>
      <c r="H40" s="43"/>
      <c r="I40" s="43">
        <v>10593474.556</v>
      </c>
      <c r="J40" s="21">
        <f t="shared" si="1"/>
        <v>230313.08069000021</v>
      </c>
      <c r="K40" s="21">
        <f t="shared" si="2"/>
        <v>10823787.63669</v>
      </c>
      <c r="L40" s="44">
        <v>10823787636.690001</v>
      </c>
      <c r="M40" s="23">
        <f t="shared" si="3"/>
        <v>106.13135179201628</v>
      </c>
    </row>
    <row r="42" spans="1:13" hidden="1" x14ac:dyDescent="0.25"/>
    <row r="43" spans="1:13" hidden="1" x14ac:dyDescent="0.25">
      <c r="K43" s="45">
        <v>1000</v>
      </c>
    </row>
    <row r="44" spans="1:13" x14ac:dyDescent="0.25">
      <c r="F44" s="46"/>
    </row>
  </sheetData>
  <mergeCells count="18"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K1:M1"/>
    <mergeCell ref="A2:M2"/>
    <mergeCell ref="A3:M3"/>
    <mergeCell ref="A26:M26"/>
    <mergeCell ref="A27:B27"/>
    <mergeCell ref="A28:B28"/>
  </mergeCells>
  <hyperlinks>
    <hyperlink ref="B7" r:id="rId1" display="consultantplus://offline/ref=1E57EDF13BF77C6636DC22F7F5F318D39F29C3AD818EA586D71C17E81FDC00977DB406A5FDDF42350EEB77F93DE1326A97B4F488BD609ECB915E9281r403J"/>
    <hyperlink ref="B8" r:id="rId2" display="consultantplus://offline/ref=1E57EDF13BF77C6636DC22F7F5F318D39F29C3AD818EA586D71C17E81FDC00977DB406A5FDDF42350EEB77FD38E1326A97B4F488BD609ECB915E9281r403J"/>
    <hyperlink ref="B16" r:id="rId3" display="consultantplus://offline/ref=1E57EDF13BF77C6636DC22F7F5F318D39F29C3AD818EA586D71C17E81FDC00977DB406A5FDDF42350EEB78FB3AE1326A97B4F488BD609ECB915E9281r403J"/>
    <hyperlink ref="B18" r:id="rId4" display="consultantplus://offline/ref=1E57EDF13BF77C6636DC22F7F5F318D39F29C3AD818EA086D31617E81FDC00977DB406A5FDDF42350BE973FC3AE1326A97B4F488BD609ECB915E9281r403J"/>
    <hyperlink ref="B19" r:id="rId5" display="consultantplus://offline/ref=1E57EDF13BF77C6636DC22F7F5F318D39F29C3AD818EA086D31617E81FDC00977DB406A5FDDF423507EB71F83EE1326A97B4F488BD609ECB915E9281r403J"/>
    <hyperlink ref="B21" r:id="rId6" display="consultantplus://offline/ref=1E57EDF13BF77C6636DC22F7F5F318D39F29C3AD818EA681D71117E81FDC00977DB406A5FDDF42350FEE79F834E1326A97B4F488BD609ECB915E9281r403J"/>
    <hyperlink ref="B22" r:id="rId7" display="consultantplus://offline/ref=1E57EDF13BF77C6636DC22F7F5F318D39F29C3AD818EA681D71117E81FDC00977DB406A5FDDF42350FEE79FF3AE1326A97B4F488BD609ECB915E9281r403J"/>
  </hyperlinks>
  <pageMargins left="0.23622047244094491" right="0.23622047244094491" top="0.74803149606299213" bottom="0.74803149606299213" header="0.31496062992125984" footer="0.31496062992125984"/>
  <pageSetup paperSize="9" scale="54" fitToHeight="0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Губайдуллина Гульназ Марсилевна</dc:creator>
  <cp:lastModifiedBy>Губайдуллина Гульназ Марсилевна</cp:lastModifiedBy>
  <dcterms:created xsi:type="dcterms:W3CDTF">2023-09-20T11:48:34Z</dcterms:created>
  <dcterms:modified xsi:type="dcterms:W3CDTF">2023-09-20T11:49:30Z</dcterms:modified>
</cp:coreProperties>
</file>